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6320" windowWidth="29040" windowHeight="15720" tabRatio="500" firstSheet="0" activeTab="0" autoFilterDateGrouping="1"/>
  </bookViews>
  <sheets>
    <sheet xmlns:r="http://schemas.openxmlformats.org/officeDocument/2006/relationships" name="Cost Approach ENRC" sheetId="1" state="visible" r:id="rId1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6">
    <numFmt numFmtId="164" formatCode="_#0&quot; m² &quot;"/>
    <numFmt numFmtId="165" formatCode="_#0.0&quot; bays/100 m² &quot;"/>
    <numFmt numFmtId="166" formatCode="0.0"/>
    <numFmt numFmtId="167" formatCode="_-\R* #,##0_-;&quot;-R&quot;* #,##0_-;_-\R* \-??_-;_-@_-"/>
    <numFmt numFmtId="168" formatCode="0.000%"/>
    <numFmt numFmtId="169" formatCode="_-* #,##0_-;-* #,##0_-;_-* &quot;-&quot;??_-;_-@_-"/>
  </numFmts>
  <fonts count="18">
    <font>
      <name val="Calibri"/>
      <charset val="1"/>
      <family val="2"/>
      <color theme="1"/>
      <sz val="11"/>
    </font>
    <font>
      <name val="Arial"/>
      <charset val="1"/>
      <b val="1"/>
      <color rgb="FFFFFFFF"/>
      <sz val="20"/>
    </font>
    <font>
      <name val="Arial"/>
      <charset val="1"/>
      <b val="1"/>
      <color rgb="FFFFFFFF"/>
      <sz val="13"/>
    </font>
    <font>
      <name val="Arial"/>
      <charset val="1"/>
      <color rgb="FFBE966E"/>
      <sz val="10"/>
    </font>
    <font>
      <name val="Arial"/>
      <charset val="1"/>
      <i val="1"/>
      <color rgb="FF8A1F0F"/>
      <sz val="8.5"/>
    </font>
    <font>
      <name val="Arial"/>
      <charset val="1"/>
      <b val="1"/>
      <color rgb="FF465064"/>
      <sz val="11"/>
    </font>
    <font>
      <name val="Arial"/>
      <charset val="1"/>
      <b val="1"/>
      <color rgb="FF0000FF"/>
      <sz val="9"/>
    </font>
    <font>
      <name val="Arial"/>
      <charset val="1"/>
      <color rgb="FF393C40"/>
      <sz val="9"/>
    </font>
    <font>
      <name val="Arial"/>
      <charset val="1"/>
      <b val="1"/>
      <color rgb="FFFFFFFF"/>
      <sz val="12"/>
    </font>
    <font>
      <name val="Arial"/>
      <charset val="1"/>
      <color rgb="FF151616"/>
      <sz val="10"/>
    </font>
    <font>
      <name val="Arial"/>
      <charset val="1"/>
      <color rgb="FF0000FF"/>
      <sz val="10"/>
    </font>
    <font>
      <name val="Arial"/>
      <charset val="1"/>
      <b val="1"/>
      <color rgb="FF151616"/>
      <sz val="10"/>
    </font>
    <font>
      <name val="Arial"/>
      <charset val="1"/>
      <b val="1"/>
      <color rgb="FFFFFFFF"/>
      <sz val="9.5"/>
    </font>
    <font>
      <name val="Arial"/>
      <charset val="1"/>
      <i val="1"/>
      <color rgb="FF393C40"/>
      <sz val="8.5"/>
    </font>
    <font>
      <name val="Arial"/>
      <charset val="1"/>
      <b val="1"/>
      <color rgb="FFFFFFFF"/>
      <sz val="11"/>
    </font>
    <font>
      <name val="Arial"/>
      <charset val="1"/>
      <b val="1"/>
      <color rgb="FFFFFFFF"/>
      <sz val="9"/>
    </font>
    <font>
      <name val="Arial"/>
      <charset val="1"/>
      <i val="1"/>
      <color rgb="FF393C40"/>
      <sz val="8"/>
    </font>
    <font>
      <name val="Arial"/>
      <charset val="1"/>
      <i val="1"/>
      <color rgb="FFBE966E"/>
      <sz val="8"/>
    </font>
  </fonts>
  <fills count="6">
    <fill>
      <patternFill/>
    </fill>
    <fill>
      <patternFill patternType="gray125"/>
    </fill>
    <fill>
      <patternFill patternType="solid">
        <fgColor rgb="FF465064"/>
        <bgColor rgb="FF393C40"/>
      </patternFill>
    </fill>
    <fill>
      <patternFill patternType="solid">
        <fgColor rgb="FFFDECEC"/>
        <bgColor rgb="FFFFF9DB"/>
      </patternFill>
    </fill>
    <fill>
      <patternFill patternType="solid">
        <fgColor rgb="FFFFF9DB"/>
        <bgColor rgb="FFFDECEC"/>
      </patternFill>
    </fill>
    <fill>
      <patternFill patternType="solid">
        <fgColor rgb="FFBE966E"/>
        <bgColor rgb="FF808080"/>
      </patternFill>
    </fill>
  </fills>
  <borders count="5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7" fillId="0" borderId="0" applyAlignment="1" pivotButton="0" quotePrefix="0" xfId="0">
      <alignment horizontal="center" vertical="center"/>
    </xf>
    <xf numFmtId="0" fontId="16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left" vertical="center"/>
    </xf>
    <xf numFmtId="0" fontId="8" fillId="2" borderId="0" applyAlignment="1" pivotButton="0" quotePrefix="0" xfId="0">
      <alignment horizontal="left" vertical="center"/>
    </xf>
    <xf numFmtId="0" fontId="7" fillId="0" borderId="0" pivotButton="0" quotePrefix="0" xfId="0"/>
    <xf numFmtId="0" fontId="5" fillId="0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6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15" fontId="10" fillId="4" borderId="2" applyAlignment="1" pivotButton="0" quotePrefix="0" xfId="0">
      <alignment horizontal="left" vertical="center"/>
    </xf>
    <xf numFmtId="164" fontId="10" fillId="4" borderId="2" applyAlignment="1" pivotButton="0" quotePrefix="0" xfId="0">
      <alignment horizontal="left" vertical="center"/>
    </xf>
    <xf numFmtId="0" fontId="11" fillId="0" borderId="0" pivotButton="0" quotePrefix="0" xfId="0"/>
    <xf numFmtId="9" fontId="11" fillId="0" borderId="0" pivotButton="0" quotePrefix="0" xfId="0"/>
    <xf numFmtId="2" fontId="11" fillId="0" borderId="0" pivotButton="0" quotePrefix="0" xfId="0"/>
    <xf numFmtId="165" fontId="11" fillId="0" borderId="0" pivotButton="0" quotePrefix="0" xfId="0"/>
    <xf numFmtId="0" fontId="12" fillId="5" borderId="2" applyAlignment="1" pivotButton="0" quotePrefix="0" xfId="0">
      <alignment horizontal="center" vertical="center" wrapText="1"/>
    </xf>
    <xf numFmtId="0" fontId="10" fillId="4" borderId="2" applyAlignment="1" pivotButton="0" quotePrefix="0" xfId="0">
      <alignment horizontal="left" vertical="center"/>
    </xf>
    <xf numFmtId="1" fontId="10" fillId="4" borderId="2" applyAlignment="1" pivotButton="0" quotePrefix="0" xfId="0">
      <alignment horizontal="left" vertical="center"/>
    </xf>
    <xf numFmtId="166" fontId="9" fillId="0" borderId="2" pivotButton="0" quotePrefix="0" xfId="0"/>
    <xf numFmtId="167" fontId="10" fillId="4" borderId="2" applyAlignment="1" pivotButton="0" quotePrefix="0" xfId="0">
      <alignment horizontal="left" vertical="center"/>
    </xf>
    <xf numFmtId="167" fontId="9" fillId="0" borderId="2" pivotButton="0" quotePrefix="0" xfId="0"/>
    <xf numFmtId="1" fontId="11" fillId="0" borderId="2" pivotButton="0" quotePrefix="0" xfId="0"/>
    <xf numFmtId="166" fontId="11" fillId="0" borderId="2" pivotButton="0" quotePrefix="0" xfId="0"/>
    <xf numFmtId="167" fontId="11" fillId="0" borderId="2" pivotButton="0" quotePrefix="0" xfId="0"/>
    <xf numFmtId="164" fontId="11" fillId="0" borderId="2" pivotButton="0" quotePrefix="0" xfId="0"/>
    <xf numFmtId="10" fontId="10" fillId="4" borderId="2" applyAlignment="1" pivotButton="0" quotePrefix="0" xfId="0">
      <alignment horizontal="left" vertical="center"/>
    </xf>
    <xf numFmtId="9" fontId="10" fillId="4" borderId="2" applyAlignment="1" pivotButton="0" quotePrefix="0" xfId="0">
      <alignment horizontal="left" vertical="center"/>
    </xf>
    <xf numFmtId="0" fontId="14" fillId="2" borderId="0" pivotButton="0" quotePrefix="0" xfId="0"/>
    <xf numFmtId="0" fontId="0" fillId="2" borderId="0" pivotButton="0" quotePrefix="0" xfId="0"/>
    <xf numFmtId="167" fontId="14" fillId="2" borderId="2" pivotButton="0" quotePrefix="0" xfId="0"/>
    <xf numFmtId="10" fontId="9" fillId="0" borderId="2" pivotButton="0" quotePrefix="0" xfId="0"/>
    <xf numFmtId="0" fontId="15" fillId="5" borderId="2" pivotButton="0" quotePrefix="0" xfId="0"/>
    <xf numFmtId="168" fontId="10" fillId="4" borderId="2" applyAlignment="1" pivotButton="0" quotePrefix="0" xfId="0">
      <alignment horizontal="left" vertical="center"/>
    </xf>
    <xf numFmtId="0" fontId="0" fillId="0" borderId="4" pivotButton="0" quotePrefix="0" xfId="0"/>
    <xf numFmtId="169" fontId="10" fillId="4" borderId="2" applyAlignment="1" pivotButton="0" quotePrefix="0" xfId="0">
      <alignment horizontal="left" vertical="center"/>
    </xf>
    <xf numFmtId="169" fontId="9" fillId="0" borderId="2" pivotButton="0" quotePrefix="0" xfId="0"/>
    <xf numFmtId="169" fontId="11" fillId="0" borderId="2" pivotButton="0" quotePrefix="0" xfId="0"/>
    <xf numFmtId="169" fontId="14" fillId="2" borderId="2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CE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5064"/>
      <rgbColor rgb="FFBE966E"/>
      <rgbColor rgb="FF003366"/>
      <rgbColor rgb="FF339966"/>
      <rgbColor rgb="FF151616"/>
      <rgbColor rgb="FF333300"/>
      <rgbColor rgb="FF8A1F0F"/>
      <rgbColor rgb="FF993366"/>
      <rgbColor rgb="FF333399"/>
      <rgbColor rgb="FF393C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showGridLines="0" tabSelected="1" view="pageLayout" zoomScaleNormal="100" workbookViewId="0">
      <selection activeCell="E5" sqref="E5"/>
    </sheetView>
  </sheetViews>
  <sheetFormatPr baseColWidth="8" defaultColWidth="8.6328125" defaultRowHeight="14.5"/>
  <cols>
    <col width="34" customWidth="1" min="1" max="1"/>
    <col width="24" customWidth="1" min="2" max="2"/>
    <col width="13" customWidth="1" min="3" max="4"/>
    <col width="15" customWidth="1" min="5" max="5"/>
    <col width="17" customWidth="1" min="6" max="6"/>
  </cols>
  <sheetData>
    <row r="1" ht="33.75" customHeight="1">
      <c r="A1" s="11" t="inlineStr">
        <is>
          <t>VALUATION DISCUSSION HOUR</t>
        </is>
      </c>
    </row>
    <row r="2" ht="21.75" customHeight="1">
      <c r="A2" s="10" t="inlineStr">
        <is>
          <t>Cost Approach — Estimated New Replacement Cost (ENRC)</t>
        </is>
      </c>
    </row>
    <row r="3" ht="18" customHeight="1">
      <c r="A3" s="9" t="inlineStr">
        <is>
          <t>Property Insurance &amp; Cost Approach Valuation Tool</t>
        </is>
      </c>
    </row>
    <row r="4" ht="57.75" customHeight="1">
      <c r="A4" s="8" t="inlineStr">
        <is>
          <t>Disclaimer: This spreadsheet is provided by Valuation Discussion Hour for EDUCATIONAL PURPOSES ONLY. It is a generic calculation template and does not constitute a professional valuation, insurance assessment, or replacement cost certificate for any property. All rates, percentages, and assumptions must be independently verified against current market data and a recognised cost guide before being relied upon. Users remain responsible for obtaining appropriate professional advice from a SACPVP-registered valuer or quantity surveyor before using any output for insurance, financial, or legal purposes.</t>
        </is>
      </c>
    </row>
    <row r="5"/>
    <row r="6">
      <c r="A6" s="7" t="inlineStr">
        <is>
          <t>How to use this template</t>
        </is>
      </c>
    </row>
    <row r="7">
      <c r="A7" s="12" t="inlineStr">
        <is>
          <t>Blue text + yellow fill</t>
        </is>
      </c>
      <c r="B7" s="13" t="inlineStr">
        <is>
          <t>cell for you to complete. Black text = formula — please do not overtype.</t>
        </is>
      </c>
    </row>
    <row r="8"/>
    <row r="9" ht="19.5" customHeight="1">
      <c r="A9" s="5" t="inlineStr">
        <is>
          <t>Property Details</t>
        </is>
      </c>
    </row>
    <row r="10">
      <c r="A10" s="14" t="inlineStr">
        <is>
          <t>Property description:</t>
        </is>
      </c>
      <c r="B10" s="4" t="n"/>
      <c r="C10" s="39" t="n"/>
      <c r="D10" s="39" t="n"/>
      <c r="E10" s="39" t="n"/>
      <c r="F10" s="39" t="n"/>
    </row>
    <row r="11">
      <c r="A11" s="14" t="inlineStr">
        <is>
          <t>Effective date:</t>
        </is>
      </c>
      <c r="B11" s="15" t="n"/>
    </row>
    <row r="12">
      <c r="A12" s="14" t="inlineStr">
        <is>
          <t>Land area:</t>
        </is>
      </c>
      <c r="B12" s="16" t="n"/>
    </row>
    <row r="13">
      <c r="A13" s="17" t="inlineStr">
        <is>
          <t>Coverage (building footprint / land area):</t>
        </is>
      </c>
      <c r="B13" s="18">
        <f>IFERROR(D24/B12,"")</f>
        <v/>
      </c>
    </row>
    <row r="14">
      <c r="A14" s="17" t="inlineStr">
        <is>
          <t>Floor Area Ratio (FAR):</t>
        </is>
      </c>
      <c r="B14" s="19">
        <f>IFERROR(C24/B12,"")</f>
        <v/>
      </c>
    </row>
    <row r="15">
      <c r="A15" s="17" t="inlineStr">
        <is>
          <t>Parking ratio:</t>
        </is>
      </c>
      <c r="B15" s="20">
        <f>IFERROR(C47*100/C24,"")</f>
        <v/>
      </c>
    </row>
    <row r="16"/>
    <row r="17" ht="19.5" customHeight="1">
      <c r="A17" s="5" t="inlineStr">
        <is>
          <t>Building Cost Schedule</t>
        </is>
      </c>
    </row>
    <row r="18">
      <c r="A18" s="21" t="inlineStr">
        <is>
          <t>Description of improvement</t>
        </is>
      </c>
      <c r="B18" s="21" t="inlineStr">
        <is>
          <t>Use / description</t>
        </is>
      </c>
      <c r="C18" s="21" t="inlineStr">
        <is>
          <t>GLA (m²)</t>
        </is>
      </c>
      <c r="D18" s="21" t="inlineStr">
        <is>
          <t>GBA (m²)</t>
        </is>
      </c>
      <c r="E18" s="21" t="inlineStr">
        <is>
          <t>Rate (per m²)</t>
        </is>
      </c>
      <c r="F18" s="21" t="inlineStr">
        <is>
          <t>Replacement Cost</t>
        </is>
      </c>
    </row>
    <row r="19">
      <c r="A19" s="22" t="inlineStr">
        <is>
          <t>Building / component 1</t>
        </is>
      </c>
      <c r="B19" s="22" t="n"/>
      <c r="C19" s="23" t="n"/>
      <c r="D19" s="24">
        <f>C19*1.05</f>
        <v/>
      </c>
      <c r="E19" s="40" t="n"/>
      <c r="F19" s="41">
        <f>E19*D19</f>
        <v/>
      </c>
    </row>
    <row r="20">
      <c r="A20" s="22" t="inlineStr">
        <is>
          <t>Building / component 2</t>
        </is>
      </c>
      <c r="B20" s="22" t="n"/>
      <c r="C20" s="23" t="n"/>
      <c r="D20" s="24">
        <f>C20*1.05</f>
        <v/>
      </c>
      <c r="E20" s="40" t="n"/>
      <c r="F20" s="41">
        <f>E20*D20</f>
        <v/>
      </c>
    </row>
    <row r="21">
      <c r="A21" s="22" t="inlineStr">
        <is>
          <t>Building / component 3</t>
        </is>
      </c>
      <c r="B21" s="22" t="n"/>
      <c r="C21" s="23" t="n"/>
      <c r="D21" s="24">
        <f>C21*1.05</f>
        <v/>
      </c>
      <c r="E21" s="40" t="n"/>
      <c r="F21" s="41">
        <f>E21*D21</f>
        <v/>
      </c>
    </row>
    <row r="22">
      <c r="A22" s="22" t="inlineStr">
        <is>
          <t>Building / component 4</t>
        </is>
      </c>
      <c r="B22" s="22" t="n"/>
      <c r="C22" s="23" t="n"/>
      <c r="D22" s="24">
        <f>C22*1.05</f>
        <v/>
      </c>
      <c r="E22" s="40" t="n"/>
      <c r="F22" s="41">
        <f>E22*D22</f>
        <v/>
      </c>
    </row>
    <row r="23">
      <c r="A23" s="22" t="inlineStr">
        <is>
          <t>Building / component 5</t>
        </is>
      </c>
      <c r="B23" s="22" t="n"/>
      <c r="C23" s="23" t="n"/>
      <c r="D23" s="24">
        <f>C23*1.05</f>
        <v/>
      </c>
      <c r="E23" s="40" t="n"/>
      <c r="F23" s="41">
        <f>E23*D23</f>
        <v/>
      </c>
    </row>
    <row r="24">
      <c r="A24" s="17" t="inlineStr">
        <is>
          <t>Subtotal — Buildings</t>
        </is>
      </c>
      <c r="C24" s="27">
        <f>SUM(C19:C23)</f>
        <v/>
      </c>
      <c r="D24" s="28">
        <f>SUM(D19:D23)</f>
        <v/>
      </c>
      <c r="F24" s="42">
        <f>SUM(F19:F23)</f>
        <v/>
      </c>
    </row>
    <row r="25"/>
    <row r="26" ht="24" customHeight="1">
      <c r="A26" s="3" t="inlineStr">
        <is>
          <t>Note: GBA defaults to GLA x 1.05 (a 5% allowance for internal walls/circulation). Overtype column D directly if your measured GBA differs.</t>
        </is>
      </c>
    </row>
    <row r="27"/>
    <row r="28" ht="19.5" customHeight="1">
      <c r="A28" s="5" t="inlineStr">
        <is>
          <t>Parking</t>
        </is>
      </c>
    </row>
    <row r="29">
      <c r="A29" s="21" t="inlineStr">
        <is>
          <t>Description</t>
        </is>
      </c>
      <c r="C29" s="21" t="inlineStr">
        <is>
          <t>Bays</t>
        </is>
      </c>
      <c r="E29" s="21" t="inlineStr">
        <is>
          <t>Rate (per bay)</t>
        </is>
      </c>
      <c r="F29" s="21" t="inlineStr">
        <is>
          <t>Replacement Cost</t>
        </is>
      </c>
    </row>
    <row r="30">
      <c r="A30" s="22" t="inlineStr">
        <is>
          <t>Structured / covered parking</t>
        </is>
      </c>
      <c r="C30" s="23" t="n"/>
      <c r="E30" s="40" t="n"/>
      <c r="F30" s="41">
        <f>E30*C30</f>
        <v/>
      </c>
    </row>
    <row r="31">
      <c r="A31" s="22" t="inlineStr">
        <is>
          <t>Open parking</t>
        </is>
      </c>
      <c r="C31" s="23" t="n"/>
      <c r="E31" s="40" t="n"/>
      <c r="F31" s="41">
        <f>E31*C31</f>
        <v/>
      </c>
    </row>
    <row r="32">
      <c r="A32" s="17" t="inlineStr">
        <is>
          <t>Subtotal — Parking</t>
        </is>
      </c>
      <c r="C32" s="27">
        <f>SUM(C30:C31)</f>
        <v/>
      </c>
      <c r="F32" s="42">
        <f>SUM(F30:F31)</f>
        <v/>
      </c>
    </row>
    <row r="33"/>
    <row r="34" ht="19.5" customHeight="1">
      <c r="A34" s="5" t="inlineStr">
        <is>
          <t>External Works &amp; Services</t>
        </is>
      </c>
    </row>
    <row r="35">
      <c r="A35" s="21" t="inlineStr">
        <is>
          <t>Description</t>
        </is>
      </c>
      <c r="C35" s="21" t="inlineStr">
        <is>
          <t>Qty / units</t>
        </is>
      </c>
      <c r="E35" s="21" t="inlineStr">
        <is>
          <t>Rate (per unit)</t>
        </is>
      </c>
      <c r="F35" s="21" t="inlineStr">
        <is>
          <t>Replacement Cost</t>
        </is>
      </c>
    </row>
    <row r="36">
      <c r="A36" s="22" t="inlineStr">
        <is>
          <t>Boundary wall / fencing</t>
        </is>
      </c>
      <c r="C36" s="23" t="n"/>
      <c r="E36" s="40" t="n"/>
      <c r="F36" s="41">
        <f>E36*C36</f>
        <v/>
      </c>
    </row>
    <row r="37">
      <c r="A37" s="22" t="inlineStr">
        <is>
          <t>Water storage tank / irrigation</t>
        </is>
      </c>
      <c r="C37" s="23" t="n"/>
      <c r="E37" s="40" t="n"/>
      <c r="F37" s="41">
        <f>E37*C37</f>
        <v/>
      </c>
    </row>
    <row r="38">
      <c r="A38" s="22" t="inlineStr">
        <is>
          <t>External security lighting</t>
        </is>
      </c>
      <c r="C38" s="23" t="n"/>
      <c r="E38" s="40" t="n"/>
      <c r="F38" s="41">
        <f>E38*C38</f>
        <v/>
      </c>
    </row>
    <row r="39">
      <c r="A39" s="22" t="inlineStr">
        <is>
          <t>Standby power (generator / UPS)</t>
        </is>
      </c>
      <c r="C39" s="23" t="n"/>
      <c r="E39" s="40" t="n"/>
      <c r="F39" s="41">
        <f>E39*C39</f>
        <v/>
      </c>
    </row>
    <row r="40">
      <c r="A40" s="22" t="inlineStr">
        <is>
          <t>Other (specify)</t>
        </is>
      </c>
      <c r="C40" s="23" t="n"/>
      <c r="E40" s="40" t="n"/>
      <c r="F40" s="41">
        <f>E40*C40</f>
        <v/>
      </c>
    </row>
    <row r="41">
      <c r="A41" s="22" t="inlineStr">
        <is>
          <t>Other (specify)</t>
        </is>
      </c>
      <c r="C41" s="23" t="n"/>
      <c r="E41" s="40" t="n"/>
      <c r="F41" s="41">
        <f>E41*C41</f>
        <v/>
      </c>
    </row>
    <row r="42">
      <c r="A42" s="17" t="inlineStr">
        <is>
          <t>Subtotal — External Works</t>
        </is>
      </c>
      <c r="F42" s="42">
        <f>SUM(F36:F41)</f>
        <v/>
      </c>
    </row>
    <row r="43"/>
    <row r="44" ht="19.5" customHeight="1">
      <c r="A44" s="5" t="inlineStr">
        <is>
          <t>Summary</t>
        </is>
      </c>
    </row>
    <row r="45">
      <c r="A45" s="14" t="inlineStr">
        <is>
          <t>Total GLA</t>
        </is>
      </c>
      <c r="C45" s="30">
        <f>C24</f>
        <v/>
      </c>
    </row>
    <row r="46">
      <c r="A46" s="14" t="inlineStr">
        <is>
          <t>Total GBA</t>
        </is>
      </c>
      <c r="C46" s="28">
        <f>D24</f>
        <v/>
      </c>
    </row>
    <row r="47">
      <c r="A47" s="14" t="inlineStr">
        <is>
          <t>Total parking bays</t>
        </is>
      </c>
      <c r="C47" s="27">
        <f>C32</f>
        <v/>
      </c>
    </row>
    <row r="48"/>
    <row r="49">
      <c r="A49" s="17" t="inlineStr">
        <is>
          <t>Total Building, Parking &amp; External Works Replacement Cost</t>
        </is>
      </c>
      <c r="F49" s="42">
        <f>F24+F32+F42</f>
        <v/>
      </c>
    </row>
    <row r="50"/>
    <row r="51" ht="19.5" customHeight="1">
      <c r="A51" s="5" t="inlineStr">
        <is>
          <t>Estimated New Replacement Cost (Day 1 — as at Effective Date)</t>
        </is>
      </c>
    </row>
    <row r="52">
      <c r="A52" s="14" t="inlineStr">
        <is>
          <t>Replacement cost (excl. demolition, fees &amp; VAT)</t>
        </is>
      </c>
      <c r="F52" s="42">
        <f>F49</f>
        <v/>
      </c>
    </row>
    <row r="53">
      <c r="A53" s="14" t="inlineStr">
        <is>
          <t>Professional fees</t>
        </is>
      </c>
      <c r="E53" s="31" t="n"/>
      <c r="F53" s="41">
        <f>E53*F52</f>
        <v/>
      </c>
    </row>
    <row r="54">
      <c r="A54" s="14" t="inlineStr">
        <is>
          <t>Demolition cost</t>
        </is>
      </c>
      <c r="E54" s="31" t="n"/>
      <c r="F54" s="41">
        <f>E54*F52</f>
        <v/>
      </c>
    </row>
    <row r="55">
      <c r="A55" s="17" t="inlineStr">
        <is>
          <t>Subtotal</t>
        </is>
      </c>
      <c r="F55" s="42">
        <f>SUM(F52:F54)</f>
        <v/>
      </c>
    </row>
    <row r="56">
      <c r="A56" s="14" t="inlineStr">
        <is>
          <t>VAT</t>
        </is>
      </c>
      <c r="E56" s="32" t="n"/>
      <c r="F56" s="41">
        <f>E56*F55</f>
        <v/>
      </c>
    </row>
    <row r="57">
      <c r="A57" s="17" t="inlineStr">
        <is>
          <t>Subtotal incl. VAT</t>
        </is>
      </c>
      <c r="F57" s="42">
        <f>F55+F56</f>
        <v/>
      </c>
    </row>
    <row r="58">
      <c r="A58" s="33" t="inlineStr">
        <is>
          <t>Insurance Amount (ENRC, incl. VAT, rounded)</t>
        </is>
      </c>
      <c r="B58" s="34" t="n"/>
      <c r="C58" s="34" t="n"/>
      <c r="D58" s="34" t="n"/>
      <c r="E58" s="34" t="n"/>
      <c r="F58" s="43">
        <f>ROUNDUP(F57,-5)</f>
        <v/>
      </c>
    </row>
    <row r="59"/>
    <row r="60" ht="19.5" customHeight="1">
      <c r="A60" s="5" t="inlineStr">
        <is>
          <t>Estimated Replacement Cost if Destroyed at Day 365 (for information &amp; guidance only)</t>
        </is>
      </c>
    </row>
    <row r="61">
      <c r="A61" s="14" t="inlineStr">
        <is>
          <t>Replacement cost (excl. demolition, escalation, fees &amp; VAT)</t>
        </is>
      </c>
      <c r="F61" s="42">
        <f>F49</f>
        <v/>
      </c>
    </row>
    <row r="62">
      <c r="A62" s="14" t="inlineStr">
        <is>
          <t>Demolition cost (same % as above)</t>
        </is>
      </c>
      <c r="E62" s="36">
        <f>E54</f>
        <v/>
      </c>
      <c r="F62" s="41">
        <f>E62*F61</f>
        <v/>
      </c>
    </row>
    <row r="63">
      <c r="A63" s="17" t="inlineStr">
        <is>
          <t>Subtotal</t>
        </is>
      </c>
      <c r="F63" s="42">
        <f>F61+F62</f>
        <v/>
      </c>
    </row>
    <row r="64"/>
    <row r="65">
      <c r="A65" s="7" t="inlineStr">
        <is>
          <t>Building Cost Escalation &amp; Inflation</t>
        </is>
      </c>
    </row>
    <row r="66">
      <c r="A66" s="37" t="inlineStr">
        <is>
          <t>Period</t>
        </is>
      </c>
      <c r="B66" s="37" t="inlineStr">
        <is>
          <t>Months</t>
        </is>
      </c>
      <c r="C66" s="37" t="inlineStr">
        <is>
          <t>at</t>
        </is>
      </c>
      <c r="E66" s="37" t="inlineStr">
        <is>
          <t>Rate (p.a.)</t>
        </is>
      </c>
      <c r="F66" s="37" t="inlineStr">
        <is>
          <t>Amount</t>
        </is>
      </c>
    </row>
    <row r="67">
      <c r="A67" s="22" t="inlineStr">
        <is>
          <t>Pre-contract period</t>
        </is>
      </c>
      <c r="B67" s="23" t="n"/>
      <c r="C67" s="13" t="inlineStr">
        <is>
          <t>months at</t>
        </is>
      </c>
      <c r="E67" s="31" t="n"/>
      <c r="F67" s="41">
        <f>(E67/12*B67)*F63</f>
        <v/>
      </c>
    </row>
    <row r="68">
      <c r="A68" s="22" t="inlineStr">
        <is>
          <t>Contract period price adjustment</t>
        </is>
      </c>
      <c r="B68" s="23" t="n"/>
      <c r="C68" s="13" t="inlineStr">
        <is>
          <t>months at</t>
        </is>
      </c>
      <c r="E68" s="31" t="n"/>
      <c r="F68" s="41">
        <f>(E68/12*B68)*(F63*0.85)*0.6</f>
        <v/>
      </c>
    </row>
    <row r="69" ht="27.75" customHeight="1">
      <c r="A69" s="2" t="inlineStr">
        <is>
          <t>Note: the 0.85 x 0.6 factor assumes ~85% of contract value is exposed to price adjustment, averaging ~60% exposure over the build programme — a standard JBCC-style assumption. Adjust if your contract terms differ.</t>
        </is>
      </c>
    </row>
    <row r="70">
      <c r="A70" s="22" t="inlineStr">
        <is>
          <t>Inflation</t>
        </is>
      </c>
      <c r="B70" s="23" t="n"/>
      <c r="C70" s="13" t="inlineStr">
        <is>
          <t>months at</t>
        </is>
      </c>
      <c r="E70" s="31" t="n"/>
      <c r="F70" s="41">
        <f>SUM(F68+F63)*E70</f>
        <v/>
      </c>
    </row>
    <row r="71">
      <c r="A71" s="17" t="inlineStr">
        <is>
          <t>Subtotal after escalation</t>
        </is>
      </c>
      <c r="F71" s="42">
        <f>F63+F67+F68+F70</f>
        <v/>
      </c>
    </row>
    <row r="72"/>
    <row r="73">
      <c r="A73" s="7" t="inlineStr">
        <is>
          <t>Additional Fees</t>
        </is>
      </c>
    </row>
    <row r="74">
      <c r="A74" s="14" t="inlineStr">
        <is>
          <t>Professional fees</t>
        </is>
      </c>
      <c r="E74" s="31" t="n"/>
      <c r="F74" s="41">
        <f>F71*E74</f>
        <v/>
      </c>
    </row>
    <row r="75">
      <c r="A75" s="14" t="inlineStr">
        <is>
          <t>Passing of plans</t>
        </is>
      </c>
      <c r="E75" s="38" t="n"/>
      <c r="F75" s="41">
        <f>E75*F71</f>
        <v/>
      </c>
    </row>
    <row r="76">
      <c r="A76" s="17" t="inlineStr">
        <is>
          <t>Subtotal</t>
        </is>
      </c>
      <c r="F76" s="42">
        <f>SUM(F71:F75)</f>
        <v/>
      </c>
    </row>
    <row r="77">
      <c r="A77" s="14" t="inlineStr">
        <is>
          <t>VAT</t>
        </is>
      </c>
      <c r="E77" s="32" t="n"/>
      <c r="F77" s="41">
        <f>E77*F76</f>
        <v/>
      </c>
    </row>
    <row r="78">
      <c r="A78" s="33" t="inlineStr">
        <is>
          <t>Total Estimated Replacement Cost if Destroyed at Day 365</t>
        </is>
      </c>
      <c r="B78" s="34" t="n"/>
      <c r="C78" s="34" t="n"/>
      <c r="D78" s="34" t="n"/>
      <c r="E78" s="34" t="n"/>
      <c r="F78" s="43">
        <f>F76+F77</f>
        <v/>
      </c>
    </row>
    <row r="79"/>
    <row r="80" ht="36" customHeight="1">
      <c r="A80" s="3" t="inlineStr">
        <is>
          <t>Note: Building cost rates should be cross-referenced against a current published cost guide (e.g. the AECOM Africa Property &amp; Construction Cost Guide) and escalation indices from a recognised source (e.g. the Bureau for Economic Research, University of Stellenbosch). Cite the edition and date used.</t>
        </is>
      </c>
    </row>
    <row r="81"/>
    <row r="82">
      <c r="A82" s="1" t="inlineStr">
        <is>
          <t>Valuation Discussion Hour — valuationdiscussionhour.com — For educational purposes only.</t>
        </is>
      </c>
    </row>
  </sheetData>
  <mergeCells count="20">
    <mergeCell ref="B7:F7"/>
    <mergeCell ref="A80:F80"/>
    <mergeCell ref="A26:F26"/>
    <mergeCell ref="A3:F3"/>
    <mergeCell ref="A2:F2"/>
    <mergeCell ref="A17:F17"/>
    <mergeCell ref="A4:F4"/>
    <mergeCell ref="A28:F28"/>
    <mergeCell ref="A44:F44"/>
    <mergeCell ref="B10:F10"/>
    <mergeCell ref="A9:F9"/>
    <mergeCell ref="A34:F34"/>
    <mergeCell ref="A73:F73"/>
    <mergeCell ref="A51:F51"/>
    <mergeCell ref="A82:F82"/>
    <mergeCell ref="A60:F60"/>
    <mergeCell ref="A1:F1"/>
    <mergeCell ref="A6:F6"/>
    <mergeCell ref="A69:F69"/>
    <mergeCell ref="A65:F65"/>
  </mergeCells>
  <pageMargins left="0.75" right="0.75" top="1" bottom="1" header="0.511811023622047" footer="0.511811023622047"/>
  <pageSetup orientation="portrait" paperSize="9" scale="74" fitToHeight="0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2026-07-16T16:02:17Z</dcterms:created>
  <dcterms:modified xmlns:dcterms="http://purl.org/dc/terms/" xmlns:xsi="http://www.w3.org/2001/XMLSchema-instance" xsi:type="dcterms:W3CDTF">2026-07-16T17:02:13Z</dcterms:modified>
  <cp:lastModifiedBy>Philip Niesing</cp:lastModifiedBy>
  <cp:revision>0</cp:revision>
  <cp:lastPrinted>2026-07-16T16:09:42Z</cp:lastPrinted>
</cp:coreProperties>
</file>